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BLE Seaton Port\Marine License\2025 New Licence Application\Dredge Volumes\"/>
    </mc:Choice>
  </mc:AlternateContent>
  <xr:revisionPtr revIDLastSave="0" documentId="13_ncr:1_{A1FD11EB-577E-4B84-A22D-A21C522C29B0}" xr6:coauthVersionLast="47" xr6:coauthVersionMax="47" xr10:uidLastSave="{00000000-0000-0000-0000-000000000000}"/>
  <bookViews>
    <workbookView xWindow="22932" yWindow="-108" windowWidth="30936" windowHeight="16896" xr2:uid="{79A63C18-3040-44A5-896A-A44D02A63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21" i="1"/>
  <c r="H21" i="1"/>
  <c r="H19" i="1"/>
  <c r="F21" i="1"/>
  <c r="F19" i="1"/>
  <c r="E21" i="1"/>
  <c r="E19" i="1"/>
  <c r="O19" i="1"/>
  <c r="N19" i="1"/>
  <c r="F17" i="1"/>
  <c r="E17" i="1"/>
  <c r="L15" i="1"/>
  <c r="K15" i="1"/>
  <c r="I15" i="1"/>
  <c r="H15" i="1"/>
  <c r="F13" i="1"/>
  <c r="E13" i="1"/>
  <c r="F11" i="1"/>
  <c r="E11" i="1"/>
  <c r="D11" i="1"/>
  <c r="I7" i="1"/>
  <c r="H7" i="1"/>
  <c r="F7" i="1"/>
  <c r="E7" i="1"/>
  <c r="D7" i="1"/>
  <c r="O5" i="1" l="1"/>
  <c r="N5" i="1"/>
  <c r="L5" i="1"/>
  <c r="K5" i="1"/>
  <c r="I5" i="1"/>
  <c r="H5" i="1"/>
  <c r="F5" i="1"/>
  <c r="E5" i="1"/>
  <c r="D5" i="1"/>
  <c r="G5" i="1"/>
  <c r="M5" i="1"/>
  <c r="J5" i="1"/>
  <c r="L19" i="1"/>
  <c r="K19" i="1"/>
</calcChain>
</file>

<file path=xl/sharedStrings.xml><?xml version="1.0" encoding="utf-8"?>
<sst xmlns="http://schemas.openxmlformats.org/spreadsheetml/2006/main" count="42" uniqueCount="23">
  <si>
    <t>Activity</t>
  </si>
  <si>
    <t>Description</t>
  </si>
  <si>
    <t>Volume</t>
  </si>
  <si>
    <t>Dry Tonnes</t>
  </si>
  <si>
    <t>Wet Tonnes</t>
  </si>
  <si>
    <t>Clay</t>
  </si>
  <si>
    <t>Silt</t>
  </si>
  <si>
    <t>Sand</t>
  </si>
  <si>
    <r>
      <t>m</t>
    </r>
    <r>
      <rPr>
        <vertAlign val="superscript"/>
        <sz val="11"/>
        <color theme="1"/>
        <rFont val="Aptos Narrow"/>
        <family val="2"/>
        <scheme val="minor"/>
      </rPr>
      <t>3</t>
    </r>
  </si>
  <si>
    <t>Gravel</t>
  </si>
  <si>
    <t>TOTAL VOUME (M3)</t>
  </si>
  <si>
    <t>Deepening of Quays 10 and 11</t>
  </si>
  <si>
    <r>
      <t>T/m</t>
    </r>
    <r>
      <rPr>
        <vertAlign val="superscript"/>
        <sz val="11"/>
        <color theme="1"/>
        <rFont val="Aptos Narrow"/>
        <family val="2"/>
        <scheme val="minor"/>
      </rPr>
      <t>3</t>
    </r>
  </si>
  <si>
    <t>Maintenance dredging of Seaton Channel, Holding Basin and Quays 10 and 11</t>
  </si>
  <si>
    <t>Placement of Erosion Matting</t>
  </si>
  <si>
    <t>N/A</t>
  </si>
  <si>
    <t>Terrc Basin Maintenance Dredging</t>
  </si>
  <si>
    <t>Deepening of Seaton Port Quays 7, 8 and 9</t>
  </si>
  <si>
    <t>Grounding Bed Maintenance Dredging</t>
  </si>
  <si>
    <t>Maintenance dredging of Quays 7, 8 and 9</t>
  </si>
  <si>
    <t>Disposal To Tees Bay C</t>
  </si>
  <si>
    <t>Disposal To Tees Bay A</t>
  </si>
  <si>
    <t>ASP 2026  Marine 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</si>
</sst>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165" fontId="0" fillId="0" borderId="0" xfId="1" applyNumberFormat="1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165" fontId="0" fillId="0" borderId="10" xfId="1" applyNumberFormat="1" applyFont="1" applyBorder="1"/>
    <xf numFmtId="165" fontId="0" fillId="0" borderId="10" xfId="1" applyNumberFormat="1" applyFont="1" applyBorder="1" applyAlignment="1">
      <alignment horizontal="right"/>
    </xf>
    <xf numFmtId="165" fontId="0" fillId="0" borderId="11" xfId="1" applyNumberFormat="1" applyFont="1" applyBorder="1"/>
    <xf numFmtId="165" fontId="0" fillId="0" borderId="9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0" xfId="1" applyNumberFormat="1" applyFont="1" applyBorder="1"/>
    <xf numFmtId="165" fontId="0" fillId="0" borderId="5" xfId="1" applyNumberFormat="1" applyFont="1" applyBorder="1"/>
    <xf numFmtId="165" fontId="0" fillId="0" borderId="7" xfId="1" applyNumberFormat="1" applyFont="1" applyBorder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165" fontId="0" fillId="0" borderId="4" xfId="1" applyNumberFormat="1" applyFont="1" applyBorder="1"/>
    <xf numFmtId="165" fontId="0" fillId="0" borderId="16" xfId="1" applyNumberFormat="1" applyFont="1" applyBorder="1"/>
    <xf numFmtId="165" fontId="0" fillId="0" borderId="1" xfId="1" applyNumberFormat="1" applyFont="1" applyBorder="1"/>
    <xf numFmtId="165" fontId="0" fillId="0" borderId="18" xfId="1" applyNumberFormat="1" applyFont="1" applyBorder="1"/>
    <xf numFmtId="165" fontId="0" fillId="0" borderId="6" xfId="1" applyNumberFormat="1" applyFont="1" applyBorder="1"/>
    <xf numFmtId="165" fontId="0" fillId="0" borderId="17" xfId="1" applyNumberFormat="1" applyFont="1" applyBorder="1"/>
    <xf numFmtId="0" fontId="0" fillId="0" borderId="19" xfId="0" applyBorder="1" applyAlignment="1">
      <alignment horizontal="center"/>
    </xf>
    <xf numFmtId="0" fontId="0" fillId="0" borderId="21" xfId="0" applyBorder="1"/>
    <xf numFmtId="165" fontId="0" fillId="0" borderId="20" xfId="1" applyNumberFormat="1" applyFont="1" applyBorder="1"/>
    <xf numFmtId="165" fontId="0" fillId="0" borderId="22" xfId="1" applyNumberFormat="1" applyFont="1" applyBorder="1"/>
    <xf numFmtId="165" fontId="0" fillId="0" borderId="21" xfId="1" applyNumberFormat="1" applyFont="1" applyBorder="1"/>
    <xf numFmtId="0" fontId="0" fillId="0" borderId="17" xfId="0" applyBorder="1"/>
    <xf numFmtId="0" fontId="0" fillId="0" borderId="1" xfId="0" applyBorder="1"/>
    <xf numFmtId="0" fontId="0" fillId="0" borderId="2" xfId="0" applyBorder="1"/>
    <xf numFmtId="0" fontId="0" fillId="0" borderId="18" xfId="0" applyBorder="1"/>
    <xf numFmtId="0" fontId="0" fillId="0" borderId="22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/>
    </xf>
    <xf numFmtId="165" fontId="0" fillId="0" borderId="25" xfId="1" applyNumberFormat="1" applyFont="1" applyBorder="1"/>
    <xf numFmtId="165" fontId="0" fillId="0" borderId="25" xfId="0" applyNumberFormat="1" applyBorder="1"/>
    <xf numFmtId="0" fontId="0" fillId="0" borderId="25" xfId="0" applyBorder="1"/>
    <xf numFmtId="165" fontId="0" fillId="0" borderId="23" xfId="1" applyNumberFormat="1" applyFont="1" applyBorder="1"/>
    <xf numFmtId="165" fontId="0" fillId="0" borderId="24" xfId="1" applyNumberFormat="1" applyFont="1" applyBorder="1"/>
    <xf numFmtId="0" fontId="0" fillId="0" borderId="24" xfId="0" applyBorder="1"/>
    <xf numFmtId="0" fontId="0" fillId="0" borderId="4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12" xfId="0" applyBorder="1"/>
    <xf numFmtId="0" fontId="0" fillId="0" borderId="14" xfId="0" applyBorder="1"/>
    <xf numFmtId="0" fontId="0" fillId="0" borderId="27" xfId="0" applyBorder="1"/>
    <xf numFmtId="0" fontId="0" fillId="0" borderId="28" xfId="0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0" fillId="0" borderId="29" xfId="1" applyNumberFormat="1" applyFont="1" applyBorder="1"/>
    <xf numFmtId="165" fontId="0" fillId="0" borderId="30" xfId="1" applyNumberFormat="1" applyFont="1" applyBorder="1"/>
    <xf numFmtId="165" fontId="0" fillId="0" borderId="31" xfId="1" applyNumberFormat="1" applyFont="1" applyBorder="1"/>
    <xf numFmtId="165" fontId="0" fillId="0" borderId="32" xfId="1" applyNumberFormat="1" applyFont="1" applyBorder="1"/>
    <xf numFmtId="165" fontId="0" fillId="0" borderId="28" xfId="1" applyNumberFormat="1" applyFont="1" applyBorder="1"/>
    <xf numFmtId="0" fontId="0" fillId="0" borderId="27" xfId="0" applyBorder="1" applyAlignment="1">
      <alignment vertical="top"/>
    </xf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11" xfId="0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9F8F-40B6-4FB5-8351-34D095DDEFC1}">
  <dimension ref="A1:S22"/>
  <sheetViews>
    <sheetView tabSelected="1" workbookViewId="0">
      <selection activeCell="B23" sqref="B23"/>
    </sheetView>
  </sheetViews>
  <sheetFormatPr defaultRowHeight="14.4" x14ac:dyDescent="0.3"/>
  <cols>
    <col min="2" max="3" width="26" customWidth="1"/>
    <col min="5" max="6" width="10.33203125" bestFit="1" customWidth="1"/>
    <col min="8" max="8" width="10.33203125" bestFit="1" customWidth="1"/>
    <col min="9" max="9" width="9.77734375" bestFit="1" customWidth="1"/>
    <col min="11" max="11" width="10.33203125" bestFit="1" customWidth="1"/>
    <col min="12" max="12" width="9.77734375" bestFit="1" customWidth="1"/>
    <col min="14" max="14" width="10.33203125" bestFit="1" customWidth="1"/>
    <col min="15" max="15" width="9.88671875" customWidth="1"/>
  </cols>
  <sheetData>
    <row r="1" spans="1:19" ht="15" thickBot="1" x14ac:dyDescent="0.35">
      <c r="C1" s="8"/>
      <c r="D1" s="21" t="s">
        <v>6</v>
      </c>
      <c r="E1" s="22"/>
      <c r="F1" s="24"/>
      <c r="G1" s="33" t="s">
        <v>5</v>
      </c>
      <c r="H1" s="22"/>
      <c r="I1" s="24"/>
      <c r="J1" s="33" t="s">
        <v>7</v>
      </c>
      <c r="K1" s="22"/>
      <c r="L1" s="24"/>
      <c r="M1" s="22" t="s">
        <v>9</v>
      </c>
      <c r="N1" s="22"/>
      <c r="O1" s="23"/>
    </row>
    <row r="2" spans="1:19" x14ac:dyDescent="0.3">
      <c r="A2" s="74" t="s">
        <v>22</v>
      </c>
      <c r="B2" s="75"/>
      <c r="C2" s="9" t="s">
        <v>10</v>
      </c>
      <c r="D2" s="39" t="s">
        <v>2</v>
      </c>
      <c r="E2" s="46" t="s">
        <v>4</v>
      </c>
      <c r="F2" s="41" t="s">
        <v>3</v>
      </c>
      <c r="G2" s="42" t="s">
        <v>2</v>
      </c>
      <c r="H2" s="46" t="s">
        <v>4</v>
      </c>
      <c r="I2" s="41" t="s">
        <v>3</v>
      </c>
      <c r="J2" s="42" t="s">
        <v>2</v>
      </c>
      <c r="K2" s="46" t="s">
        <v>4</v>
      </c>
      <c r="L2" s="41" t="s">
        <v>3</v>
      </c>
      <c r="M2" s="40" t="s">
        <v>2</v>
      </c>
      <c r="N2" s="46" t="s">
        <v>4</v>
      </c>
      <c r="O2" s="43" t="s">
        <v>3</v>
      </c>
    </row>
    <row r="3" spans="1:19" ht="16.8" thickBot="1" x14ac:dyDescent="0.35">
      <c r="C3" s="10"/>
      <c r="D3" s="44" t="s">
        <v>8</v>
      </c>
      <c r="E3" s="47" t="s">
        <v>12</v>
      </c>
      <c r="F3" s="26" t="s">
        <v>12</v>
      </c>
      <c r="G3" s="45" t="s">
        <v>8</v>
      </c>
      <c r="H3" s="47" t="s">
        <v>12</v>
      </c>
      <c r="I3" s="26" t="s">
        <v>12</v>
      </c>
      <c r="J3" s="45" t="s">
        <v>8</v>
      </c>
      <c r="K3" s="47" t="s">
        <v>12</v>
      </c>
      <c r="L3" s="26" t="s">
        <v>12</v>
      </c>
      <c r="M3" s="5" t="s">
        <v>8</v>
      </c>
      <c r="N3" s="47" t="s">
        <v>12</v>
      </c>
      <c r="O3" s="7" t="s">
        <v>12</v>
      </c>
    </row>
    <row r="4" spans="1:19" ht="15" thickBot="1" x14ac:dyDescent="0.35">
      <c r="A4" s="56" t="s">
        <v>0</v>
      </c>
      <c r="B4" s="57" t="s">
        <v>1</v>
      </c>
      <c r="C4" s="73"/>
      <c r="D4" s="4"/>
      <c r="E4" s="47">
        <v>1.3</v>
      </c>
      <c r="F4" s="26">
        <v>0.5</v>
      </c>
      <c r="G4" s="34"/>
      <c r="H4" s="47">
        <v>2.2000000000000002</v>
      </c>
      <c r="I4" s="26">
        <v>1.8</v>
      </c>
      <c r="J4" s="34"/>
      <c r="K4" s="47">
        <v>1.9</v>
      </c>
      <c r="L4" s="26">
        <v>1.7</v>
      </c>
      <c r="M4" s="6"/>
      <c r="N4" s="47">
        <v>2.2000000000000002</v>
      </c>
      <c r="O4" s="7">
        <v>2</v>
      </c>
    </row>
    <row r="5" spans="1:19" x14ac:dyDescent="0.3">
      <c r="A5" s="2">
        <v>1.1000000000000001</v>
      </c>
      <c r="B5" s="3" t="s">
        <v>11</v>
      </c>
      <c r="C5" s="11">
        <v>165000</v>
      </c>
      <c r="D5" s="27">
        <f>C5*0.1</f>
        <v>16500</v>
      </c>
      <c r="E5" s="48">
        <f>$D$5*E4</f>
        <v>21450</v>
      </c>
      <c r="F5" s="28">
        <f>$D$5*F4</f>
        <v>8250</v>
      </c>
      <c r="G5" s="35">
        <f>C5*0.1</f>
        <v>16500</v>
      </c>
      <c r="H5" s="48">
        <f>$G$5*H4</f>
        <v>36300</v>
      </c>
      <c r="I5" s="28">
        <f>$G$5*I4</f>
        <v>29700</v>
      </c>
      <c r="J5" s="35">
        <f>C5*0.4</f>
        <v>66000</v>
      </c>
      <c r="K5" s="48">
        <f>J5*K4</f>
        <v>125400</v>
      </c>
      <c r="L5" s="28">
        <f>J5*L4</f>
        <v>112200</v>
      </c>
      <c r="M5" s="17">
        <f>C5*0.4</f>
        <v>66000</v>
      </c>
      <c r="N5" s="48">
        <f>M5*N4</f>
        <v>145200</v>
      </c>
      <c r="O5" s="18">
        <f>M5*O4</f>
        <v>132000</v>
      </c>
    </row>
    <row r="6" spans="1:19" x14ac:dyDescent="0.3">
      <c r="A6" s="58"/>
      <c r="B6" s="59"/>
      <c r="C6" s="60"/>
      <c r="D6" s="61"/>
      <c r="E6" s="62"/>
      <c r="F6" s="63"/>
      <c r="G6" s="64"/>
      <c r="H6" s="62"/>
      <c r="I6" s="63"/>
      <c r="J6" s="64"/>
      <c r="K6" s="62"/>
      <c r="L6" s="63"/>
      <c r="M6" s="65"/>
      <c r="N6" s="62"/>
      <c r="O6" s="66"/>
    </row>
    <row r="7" spans="1:19" ht="43.2" x14ac:dyDescent="0.3">
      <c r="A7" s="54">
        <v>1.2</v>
      </c>
      <c r="B7" s="55" t="s">
        <v>13</v>
      </c>
      <c r="C7" s="11">
        <v>400000</v>
      </c>
      <c r="D7" s="27">
        <f>C7*0.95</f>
        <v>380000</v>
      </c>
      <c r="E7" s="48">
        <f>$D$7*E4</f>
        <v>494000</v>
      </c>
      <c r="F7" s="28">
        <f>$D$7*F4</f>
        <v>190000</v>
      </c>
      <c r="G7" s="35">
        <v>20000</v>
      </c>
      <c r="H7" s="48">
        <f>$G$7*H4</f>
        <v>44000</v>
      </c>
      <c r="I7" s="28">
        <f>$G$7*I4</f>
        <v>36000</v>
      </c>
      <c r="J7" s="35"/>
      <c r="K7" s="48"/>
      <c r="L7" s="28"/>
      <c r="M7" s="17"/>
      <c r="N7" s="48"/>
      <c r="O7" s="18"/>
    </row>
    <row r="8" spans="1:19" x14ac:dyDescent="0.3">
      <c r="A8" s="58"/>
      <c r="B8" s="59"/>
      <c r="C8" s="60"/>
      <c r="D8" s="61"/>
      <c r="E8" s="62"/>
      <c r="F8" s="63"/>
      <c r="G8" s="64"/>
      <c r="H8" s="62"/>
      <c r="I8" s="63"/>
      <c r="J8" s="64"/>
      <c r="K8" s="62"/>
      <c r="L8" s="63"/>
      <c r="M8" s="65"/>
      <c r="N8" s="62"/>
      <c r="O8" s="66"/>
    </row>
    <row r="9" spans="1:19" x14ac:dyDescent="0.3">
      <c r="A9" s="2">
        <v>1.3</v>
      </c>
      <c r="B9" s="3" t="s">
        <v>14</v>
      </c>
      <c r="C9" s="12" t="s">
        <v>15</v>
      </c>
      <c r="D9" s="27"/>
      <c r="E9" s="48"/>
      <c r="F9" s="28"/>
      <c r="G9" s="35"/>
      <c r="H9" s="48"/>
      <c r="I9" s="28"/>
      <c r="J9" s="35"/>
      <c r="K9" s="48"/>
      <c r="L9" s="28"/>
      <c r="M9" s="17"/>
      <c r="N9" s="48"/>
      <c r="O9" s="18"/>
    </row>
    <row r="10" spans="1:19" x14ac:dyDescent="0.3">
      <c r="A10" s="58"/>
      <c r="B10" s="59"/>
      <c r="C10" s="60"/>
      <c r="D10" s="61"/>
      <c r="E10" s="62"/>
      <c r="F10" s="63"/>
      <c r="G10" s="64"/>
      <c r="H10" s="62"/>
      <c r="I10" s="63"/>
      <c r="J10" s="64"/>
      <c r="K10" s="62"/>
      <c r="L10" s="63"/>
      <c r="M10" s="65"/>
      <c r="N10" s="62"/>
      <c r="O10" s="66"/>
    </row>
    <row r="11" spans="1:19" ht="28.8" x14ac:dyDescent="0.3">
      <c r="A11" s="54">
        <v>2.1</v>
      </c>
      <c r="B11" s="55" t="s">
        <v>16</v>
      </c>
      <c r="C11" s="11">
        <v>160000</v>
      </c>
      <c r="D11" s="27">
        <f>C11</f>
        <v>160000</v>
      </c>
      <c r="E11" s="49">
        <f>D11*E4</f>
        <v>208000</v>
      </c>
      <c r="F11" s="28">
        <f>D11*F4</f>
        <v>80000</v>
      </c>
      <c r="G11" s="35"/>
      <c r="H11" s="48"/>
      <c r="I11" s="28"/>
      <c r="J11" s="35"/>
      <c r="K11" s="48"/>
      <c r="L11" s="28"/>
      <c r="M11" s="17"/>
      <c r="N11" s="48"/>
      <c r="O11" s="18"/>
    </row>
    <row r="12" spans="1:19" x14ac:dyDescent="0.3">
      <c r="A12" s="67"/>
      <c r="B12" s="59"/>
      <c r="C12" s="68"/>
      <c r="D12" s="58"/>
      <c r="E12" s="69"/>
      <c r="F12" s="70"/>
      <c r="G12" s="71"/>
      <c r="H12" s="69"/>
      <c r="I12" s="70"/>
      <c r="J12" s="71"/>
      <c r="K12" s="69"/>
      <c r="L12" s="70"/>
      <c r="M12" s="72"/>
      <c r="N12" s="69"/>
      <c r="O12" s="59"/>
    </row>
    <row r="13" spans="1:19" ht="28.8" x14ac:dyDescent="0.3">
      <c r="A13" s="54">
        <v>2.2000000000000002</v>
      </c>
      <c r="B13" s="55" t="s">
        <v>18</v>
      </c>
      <c r="C13" s="11">
        <v>40000</v>
      </c>
      <c r="D13" s="27">
        <v>40000</v>
      </c>
      <c r="E13" s="48">
        <f>D13*E4</f>
        <v>52000</v>
      </c>
      <c r="F13" s="28">
        <f>D13*F4</f>
        <v>20000</v>
      </c>
      <c r="G13" s="35"/>
      <c r="H13" s="48"/>
      <c r="I13" s="28"/>
      <c r="J13" s="35"/>
      <c r="K13" s="48"/>
      <c r="L13" s="28"/>
      <c r="M13" s="17"/>
      <c r="N13" s="48"/>
      <c r="O13" s="18"/>
      <c r="P13" s="1"/>
      <c r="Q13" s="1"/>
      <c r="R13" s="1"/>
      <c r="S13" s="1"/>
    </row>
    <row r="14" spans="1:19" x14ac:dyDescent="0.3">
      <c r="A14" s="67"/>
      <c r="B14" s="59"/>
      <c r="C14" s="60"/>
      <c r="D14" s="61"/>
      <c r="E14" s="62"/>
      <c r="F14" s="63"/>
      <c r="G14" s="64"/>
      <c r="H14" s="62"/>
      <c r="I14" s="63"/>
      <c r="J14" s="64"/>
      <c r="K14" s="62"/>
      <c r="L14" s="63"/>
      <c r="M14" s="65"/>
      <c r="N14" s="62"/>
      <c r="O14" s="66"/>
      <c r="P14" s="1"/>
      <c r="Q14" s="1"/>
      <c r="R14" s="1"/>
      <c r="S14" s="1"/>
    </row>
    <row r="15" spans="1:19" ht="28.8" x14ac:dyDescent="0.3">
      <c r="A15" s="54">
        <v>2.2999999999999998</v>
      </c>
      <c r="B15" s="55" t="s">
        <v>17</v>
      </c>
      <c r="C15" s="11">
        <v>85000</v>
      </c>
      <c r="D15" s="2"/>
      <c r="E15" s="50"/>
      <c r="F15" s="25"/>
      <c r="G15" s="35">
        <v>75000</v>
      </c>
      <c r="H15" s="48">
        <f>G15*H4</f>
        <v>165000</v>
      </c>
      <c r="I15" s="28">
        <f>G15*I4</f>
        <v>135000</v>
      </c>
      <c r="J15" s="35">
        <v>10000</v>
      </c>
      <c r="K15" s="48">
        <f>J15*K4</f>
        <v>19000</v>
      </c>
      <c r="L15" s="28">
        <f>J15*L4</f>
        <v>17000</v>
      </c>
      <c r="M15" s="17"/>
      <c r="N15" s="48"/>
      <c r="O15" s="18"/>
      <c r="P15" s="1"/>
      <c r="Q15" s="1"/>
      <c r="R15" s="1"/>
      <c r="S15" s="1"/>
    </row>
    <row r="16" spans="1:19" x14ac:dyDescent="0.3">
      <c r="A16" s="58"/>
      <c r="B16" s="59"/>
      <c r="C16" s="60"/>
      <c r="D16" s="61"/>
      <c r="E16" s="62"/>
      <c r="F16" s="63"/>
      <c r="G16" s="64"/>
      <c r="H16" s="62"/>
      <c r="I16" s="63"/>
      <c r="J16" s="64"/>
      <c r="K16" s="62"/>
      <c r="L16" s="63"/>
      <c r="M16" s="65"/>
      <c r="N16" s="62"/>
      <c r="O16" s="66"/>
      <c r="P16" s="1"/>
      <c r="Q16" s="1"/>
      <c r="R16" s="1"/>
      <c r="S16" s="1"/>
    </row>
    <row r="17" spans="1:19" ht="28.8" x14ac:dyDescent="0.3">
      <c r="A17" s="54">
        <v>2.4</v>
      </c>
      <c r="B17" s="55" t="s">
        <v>19</v>
      </c>
      <c r="C17" s="11">
        <v>40000</v>
      </c>
      <c r="D17" s="27">
        <v>40000</v>
      </c>
      <c r="E17" s="48">
        <f>D17*E4</f>
        <v>52000</v>
      </c>
      <c r="F17" s="28">
        <f>D17*F4</f>
        <v>20000</v>
      </c>
      <c r="G17" s="35"/>
      <c r="H17" s="48"/>
      <c r="I17" s="28"/>
      <c r="J17" s="35"/>
      <c r="K17" s="48"/>
      <c r="L17" s="28"/>
      <c r="M17" s="17"/>
      <c r="N17" s="48"/>
      <c r="O17" s="18"/>
      <c r="P17" s="1"/>
      <c r="Q17" s="1"/>
      <c r="R17" s="1"/>
      <c r="S17" s="1"/>
    </row>
    <row r="18" spans="1:19" ht="15" thickBot="1" x14ac:dyDescent="0.35">
      <c r="A18" s="2"/>
      <c r="B18" s="3"/>
      <c r="C18" s="11"/>
      <c r="D18" s="27"/>
      <c r="E18" s="48"/>
      <c r="F18" s="28"/>
      <c r="G18" s="35"/>
      <c r="H18" s="48"/>
      <c r="I18" s="28"/>
      <c r="J18" s="35"/>
      <c r="K18" s="48"/>
      <c r="L18" s="28"/>
      <c r="M18" s="17"/>
      <c r="N18" s="48"/>
      <c r="O18" s="18"/>
      <c r="P18" s="1"/>
      <c r="Q18" s="1"/>
      <c r="R18" s="1"/>
      <c r="S18" s="1"/>
    </row>
    <row r="19" spans="1:19" x14ac:dyDescent="0.3">
      <c r="A19" s="39">
        <v>3.1</v>
      </c>
      <c r="B19" s="43" t="s">
        <v>20</v>
      </c>
      <c r="C19" s="14"/>
      <c r="D19" s="29"/>
      <c r="E19" s="51">
        <f>E5</f>
        <v>21450</v>
      </c>
      <c r="F19" s="30">
        <f>F5</f>
        <v>8250</v>
      </c>
      <c r="G19" s="36"/>
      <c r="H19" s="51">
        <f>H5+H15</f>
        <v>201300</v>
      </c>
      <c r="I19" s="30">
        <f>I5+I15</f>
        <v>164700</v>
      </c>
      <c r="J19" s="36"/>
      <c r="K19" s="51">
        <f ca="1">SUM(K5:K20)</f>
        <v>144400</v>
      </c>
      <c r="L19" s="30">
        <f ca="1">SUM(L5:L20)</f>
        <v>129200</v>
      </c>
      <c r="M19" s="15"/>
      <c r="N19" s="51">
        <f>SUM(N5:N18)</f>
        <v>145200</v>
      </c>
      <c r="O19" s="16">
        <f>SUM(O5:O18)</f>
        <v>132000</v>
      </c>
      <c r="P19" s="1"/>
      <c r="Q19" s="1"/>
      <c r="R19" s="1"/>
      <c r="S19" s="1"/>
    </row>
    <row r="20" spans="1:19" x14ac:dyDescent="0.3">
      <c r="A20" s="2"/>
      <c r="B20" s="3"/>
      <c r="C20" s="11"/>
      <c r="D20" s="27"/>
      <c r="E20" s="48"/>
      <c r="F20" s="28"/>
      <c r="G20" s="35"/>
      <c r="H20" s="48"/>
      <c r="I20" s="28"/>
      <c r="J20" s="35"/>
      <c r="K20" s="48"/>
      <c r="L20" s="28"/>
      <c r="M20" s="17"/>
      <c r="N20" s="48"/>
      <c r="O20" s="18"/>
      <c r="P20" s="1"/>
      <c r="Q20" s="1"/>
      <c r="R20" s="1"/>
      <c r="S20" s="1"/>
    </row>
    <row r="21" spans="1:19" ht="15" thickBot="1" x14ac:dyDescent="0.35">
      <c r="A21" s="4">
        <v>4.0999999999999996</v>
      </c>
      <c r="B21" s="20" t="s">
        <v>21</v>
      </c>
      <c r="C21" s="13"/>
      <c r="D21" s="31"/>
      <c r="E21" s="52">
        <f>SUM(E7:E20)</f>
        <v>827450</v>
      </c>
      <c r="F21" s="32">
        <f>SUM(F7:F20)</f>
        <v>318250</v>
      </c>
      <c r="G21" s="37"/>
      <c r="H21" s="52">
        <f>H7</f>
        <v>44000</v>
      </c>
      <c r="I21" s="32">
        <f>I7</f>
        <v>36000</v>
      </c>
      <c r="J21" s="37"/>
      <c r="K21" s="53"/>
      <c r="L21" s="38"/>
      <c r="M21" s="19"/>
      <c r="N21" s="53"/>
      <c r="O21" s="20"/>
      <c r="P21" s="1"/>
      <c r="Q21" s="1"/>
      <c r="R21" s="1"/>
      <c r="S21" s="1"/>
    </row>
    <row r="22" spans="1:19" x14ac:dyDescent="0.3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mergeCells count="5">
    <mergeCell ref="D1:F1"/>
    <mergeCell ref="G1:I1"/>
    <mergeCell ref="J1:L1"/>
    <mergeCell ref="M1:O1"/>
    <mergeCell ref="A2:B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Cram</dc:creator>
  <cp:lastModifiedBy>Richard Cram</cp:lastModifiedBy>
  <dcterms:created xsi:type="dcterms:W3CDTF">2025-08-20T07:11:53Z</dcterms:created>
  <dcterms:modified xsi:type="dcterms:W3CDTF">2025-08-20T09:42:09Z</dcterms:modified>
</cp:coreProperties>
</file>